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5480" windowHeight="7080" tabRatio="922" activeTab="0"/>
  </bookViews>
  <sheets>
    <sheet name="防犯灯設置補助金額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<sst xmlns="http://schemas.openxmlformats.org/spreadsheetml/2006/main" count="52" uniqueCount="28">
  <si>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数</t>
  </si>
  <si>
    <t>６．３ｍ、φ８９．１</t>
  </si>
  <si>
    <t>NTT柱新設工事費</t>
  </si>
  <si>
    <t>税込事業費（１灯あたり）</t>
  </si>
  <si>
    <t>税込事業費（１本あたり）</t>
  </si>
  <si>
    <t>税込事業費（１灯あたり）</t>
  </si>
  <si>
    <t>②補助上限額</t>
  </si>
  <si>
    <t>補助金額（①と②の低いほう）</t>
  </si>
  <si>
    <t>②補助上限額</t>
  </si>
  <si>
    <t>①税込総事業費</t>
  </si>
  <si>
    <t>補助金額（①と②の低いほう）</t>
  </si>
  <si>
    <t>灯具設置基本費
（LED灯器具代、設置代）</t>
  </si>
  <si>
    <t>関電申請手数料</t>
  </si>
  <si>
    <t>NTT申請費手数料</t>
  </si>
  <si>
    <t>旧ポール撤去費</t>
  </si>
  <si>
    <t>５．５ｍ、φ８９．１</t>
  </si>
  <si>
    <t>ポール設置費（ポール代、基礎含む）</t>
  </si>
  <si>
    <t>関電受託工事費</t>
  </si>
  <si>
    <r>
      <t>補助金額計算表　　　　</t>
    </r>
    <r>
      <rPr>
        <b/>
        <sz val="11"/>
        <rFont val="ＭＳ Ｐゴシック"/>
        <family val="3"/>
      </rPr>
      <t>単位：円</t>
    </r>
  </si>
  <si>
    <t>補助金額</t>
  </si>
  <si>
    <t>税込事業費</t>
  </si>
  <si>
    <r>
      <t xml:space="preserve">その他の経費
</t>
    </r>
    <r>
      <rPr>
        <b/>
        <sz val="13"/>
        <color indexed="10"/>
        <rFont val="ＭＳ Ｐゴシック"/>
        <family val="3"/>
      </rPr>
      <t>（補助対象外）</t>
    </r>
  </si>
  <si>
    <t>①税込事業費合計</t>
  </si>
  <si>
    <t>②合計補助金額</t>
  </si>
  <si>
    <t>自治会負担額（①ー②）</t>
  </si>
  <si>
    <t>①事業費の９割（百円未満切捨）</t>
  </si>
  <si>
    <t>①事業費の９割（百円未満切捨）</t>
  </si>
  <si>
    <t>※青いセルのみご入力願います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</si>
</sst>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  <numFmt numFmtId="179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3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6"/>
      <color rgb="FFFF0000"/>
      <name val="ＭＳ Ｐゴシック"/>
      <family val="3"/>
    </font>
    <font>
      <b/>
      <sz val="12"/>
      <color rgb="FF0070C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EE82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1" fillId="33" borderId="10" xfId="0" applyFont="1" applyFill="1" applyBorder="1" applyAlignment="1" applyProtection="1">
      <alignment vertical="center"/>
      <protection locked="0"/>
    </xf>
    <xf numFmtId="3" fontId="51" fillId="33" borderId="11" xfId="0" applyNumberFormat="1" applyFont="1" applyFill="1" applyBorder="1" applyAlignment="1" applyProtection="1">
      <alignment horizontal="right" vertical="center"/>
      <protection locked="0"/>
    </xf>
    <xf numFmtId="3" fontId="51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179" fontId="52" fillId="0" borderId="1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179" fontId="53" fillId="0" borderId="15" xfId="0" applyNumberFormat="1" applyFont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9" fontId="53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horizontal="right" vertical="center"/>
      <protection/>
    </xf>
    <xf numFmtId="179" fontId="53" fillId="0" borderId="10" xfId="0" applyNumberFormat="1" applyFont="1" applyFill="1" applyBorder="1" applyAlignment="1" applyProtection="1">
      <alignment vertical="center"/>
      <protection/>
    </xf>
    <xf numFmtId="179" fontId="53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 vertical="center"/>
      <protection/>
    </xf>
    <xf numFmtId="179" fontId="0" fillId="34" borderId="10" xfId="0" applyNumberFormat="1" applyFill="1" applyBorder="1" applyAlignment="1" applyProtection="1">
      <alignment horizontal="center" vertical="center"/>
      <protection/>
    </xf>
    <xf numFmtId="179" fontId="0" fillId="34" borderId="16" xfId="0" applyNumberFormat="1" applyFill="1" applyBorder="1" applyAlignment="1" applyProtection="1">
      <alignment horizontal="center"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179" fontId="52" fillId="0" borderId="0" xfId="0" applyNumberFormat="1" applyFont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3" fontId="51" fillId="0" borderId="0" xfId="0" applyNumberFormat="1" applyFont="1" applyFill="1" applyBorder="1" applyAlignment="1" applyProtection="1">
      <alignment horizontal="right" vertical="center"/>
      <protection locked="0"/>
    </xf>
    <xf numFmtId="179" fontId="52" fillId="0" borderId="13" xfId="0" applyNumberFormat="1" applyFont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178" fontId="8" fillId="0" borderId="18" xfId="0" applyNumberFormat="1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0" fontId="56" fillId="36" borderId="19" xfId="0" applyFont="1" applyFill="1" applyBorder="1" applyAlignment="1" applyProtection="1">
      <alignment horizontal="center" vertical="center"/>
      <protection/>
    </xf>
    <xf numFmtId="178" fontId="57" fillId="0" borderId="20" xfId="0" applyNumberFormat="1" applyFont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38" borderId="29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178" fontId="8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51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56" fillId="36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27</xdr:row>
      <xdr:rowOff>66675</xdr:rowOff>
    </xdr:from>
    <xdr:to>
      <xdr:col>4</xdr:col>
      <xdr:colOff>457200</xdr:colOff>
      <xdr:row>29</xdr:row>
      <xdr:rowOff>38100</xdr:rowOff>
    </xdr:to>
    <xdr:sp>
      <xdr:nvSpPr>
        <xdr:cNvPr id="1" name="下矢印 1"/>
        <xdr:cNvSpPr>
          <a:spLocks/>
        </xdr:cNvSpPr>
      </xdr:nvSpPr>
      <xdr:spPr>
        <a:xfrm>
          <a:off x="2724150" y="4276725"/>
          <a:ext cx="1924050" cy="790575"/>
        </a:xfrm>
        <a:prstGeom prst="downArrow">
          <a:avLst>
            <a:gd name="adj" fmla="val 14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38100</xdr:colOff>
      <xdr:row>27</xdr:row>
      <xdr:rowOff>57150</xdr:rowOff>
    </xdr:from>
    <xdr:to>
      <xdr:col>7</xdr:col>
      <xdr:colOff>1962150</xdr:colOff>
      <xdr:row>29</xdr:row>
      <xdr:rowOff>19050</xdr:rowOff>
    </xdr:to>
    <xdr:sp>
      <xdr:nvSpPr>
        <xdr:cNvPr id="2" name="下矢印 3"/>
        <xdr:cNvSpPr>
          <a:spLocks/>
        </xdr:cNvSpPr>
      </xdr:nvSpPr>
      <xdr:spPr>
        <a:xfrm>
          <a:off x="7981950" y="4267200"/>
          <a:ext cx="1924050" cy="781050"/>
        </a:xfrm>
        <a:prstGeom prst="downArrow">
          <a:avLst>
            <a:gd name="adj" fmla="val 14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</xdr:col>
      <xdr:colOff>1390650</xdr:colOff>
      <xdr:row>32</xdr:row>
      <xdr:rowOff>114300</xdr:rowOff>
    </xdr:from>
    <xdr:to>
      <xdr:col>7</xdr:col>
      <xdr:colOff>971550</xdr:colOff>
      <xdr:row>33</xdr:row>
      <xdr:rowOff>295275</xdr:rowOff>
    </xdr:to>
    <xdr:sp>
      <xdr:nvSpPr>
        <xdr:cNvPr id="3" name="右中かっこ 4"/>
        <xdr:cNvSpPr>
          <a:spLocks/>
        </xdr:cNvSpPr>
      </xdr:nvSpPr>
      <xdr:spPr>
        <a:xfrm rot="5400000">
          <a:off x="3981450" y="5972175"/>
          <a:ext cx="4933950" cy="352425"/>
        </a:xfrm>
        <a:prstGeom prst="rightBrace">
          <a:avLst>
            <a:gd name="adj1" fmla="val -49268"/>
            <a:gd name="adj2" fmla="val 6685"/>
          </a:avLst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showGridLines="0" tabSelected="1" zoomScale="85" zoomScaleNormal="85" zoomScalePageLayoutView="0" workbookViewId="0" topLeftCell="A1">
      <selection activeCell="G24" sqref="G24"/>
    </sheetView>
  </sheetViews>
  <sheetFormatPr defaultColWidth="9.00390625" defaultRowHeight="13.5"/>
  <cols>
    <col min="1" max="1" width="1.875" style="4" customWidth="1"/>
    <col min="2" max="2" width="5.875" style="17" customWidth="1"/>
    <col min="3" max="3" width="26.25390625" style="4" customWidth="1"/>
    <col min="4" max="4" width="21.00390625" style="7" customWidth="1"/>
    <col min="5" max="5" width="7.00390625" style="4" customWidth="1"/>
    <col min="6" max="6" width="27.125" style="4" customWidth="1"/>
    <col min="7" max="7" width="15.125" style="4" customWidth="1"/>
    <col min="8" max="8" width="27.375" style="4" customWidth="1"/>
    <col min="9" max="9" width="6.125" style="4" customWidth="1"/>
    <col min="10" max="16384" width="9.00390625" style="4" customWidth="1"/>
  </cols>
  <sheetData>
    <row r="1" spans="2:8" ht="11.25" customHeight="1">
      <c r="B1" s="68" t="s">
        <v>18</v>
      </c>
      <c r="C1" s="69"/>
      <c r="D1" s="69"/>
      <c r="E1" s="69"/>
      <c r="F1" s="63" t="s">
        <v>27</v>
      </c>
      <c r="G1" s="64"/>
      <c r="H1" s="65"/>
    </row>
    <row r="2" spans="2:10" ht="12" customHeight="1" thickBot="1">
      <c r="B2" s="70"/>
      <c r="C2" s="71"/>
      <c r="D2" s="71"/>
      <c r="E2" s="71"/>
      <c r="F2" s="66"/>
      <c r="G2" s="66"/>
      <c r="H2" s="67"/>
      <c r="J2" s="5"/>
    </row>
    <row r="3" ht="5.25" customHeight="1">
      <c r="B3" s="6"/>
    </row>
    <row r="4" spans="2:8" ht="16.5" customHeight="1" thickBot="1">
      <c r="B4" s="55" t="s">
        <v>11</v>
      </c>
      <c r="C4" s="56"/>
      <c r="D4" s="8" t="s">
        <v>3</v>
      </c>
      <c r="E4" s="9" t="s">
        <v>0</v>
      </c>
      <c r="F4" s="9" t="s">
        <v>25</v>
      </c>
      <c r="G4" s="8" t="s">
        <v>6</v>
      </c>
      <c r="H4" s="10" t="s">
        <v>7</v>
      </c>
    </row>
    <row r="5" spans="2:8" ht="16.5" customHeight="1" thickBot="1">
      <c r="B5" s="57"/>
      <c r="C5" s="58"/>
      <c r="D5" s="2"/>
      <c r="E5" s="1"/>
      <c r="F5" s="27">
        <f>ROUNDDOWN(D5*E5*0.9,-2)</f>
        <v>0</v>
      </c>
      <c r="G5" s="28">
        <f>10000*E5</f>
        <v>0</v>
      </c>
      <c r="H5" s="11">
        <f>MIN(F5:G5)</f>
        <v>0</v>
      </c>
    </row>
    <row r="6" spans="2:7" ht="3.75" customHeight="1">
      <c r="B6" s="12"/>
      <c r="C6" s="13"/>
      <c r="D6" s="14"/>
      <c r="E6" s="15"/>
      <c r="F6" s="32"/>
      <c r="G6" s="16"/>
    </row>
    <row r="7" spans="2:8" ht="16.5" customHeight="1" thickBot="1">
      <c r="B7" s="72" t="s">
        <v>16</v>
      </c>
      <c r="C7" s="73"/>
      <c r="D7" s="8" t="s">
        <v>4</v>
      </c>
      <c r="E7" s="9" t="s">
        <v>0</v>
      </c>
      <c r="F7" s="33" t="s">
        <v>26</v>
      </c>
      <c r="G7" s="8" t="s">
        <v>8</v>
      </c>
      <c r="H7" s="10" t="s">
        <v>7</v>
      </c>
    </row>
    <row r="8" spans="2:8" ht="16.5" customHeight="1" thickBot="1">
      <c r="B8" s="53" t="s">
        <v>1</v>
      </c>
      <c r="C8" s="54"/>
      <c r="D8" s="2"/>
      <c r="E8" s="1"/>
      <c r="F8" s="27">
        <f>ROUNDDOWN(D8*E8*0.9,-2)</f>
        <v>0</v>
      </c>
      <c r="G8" s="28">
        <f>29000*E8</f>
        <v>0</v>
      </c>
      <c r="H8" s="11">
        <f>MIN(F8:G8)</f>
        <v>0</v>
      </c>
    </row>
    <row r="9" spans="2:8" ht="16.5" customHeight="1" thickBot="1">
      <c r="B9" s="53" t="s">
        <v>15</v>
      </c>
      <c r="C9" s="54"/>
      <c r="D9" s="2"/>
      <c r="E9" s="1"/>
      <c r="F9" s="27">
        <f>ROUNDDOWN(D9*E9*0.9,-2)</f>
        <v>0</v>
      </c>
      <c r="G9" s="28">
        <f>27000*E9</f>
        <v>0</v>
      </c>
      <c r="H9" s="11">
        <f>MIN(F9:G9)</f>
        <v>0</v>
      </c>
    </row>
    <row r="10" spans="6:7" ht="3.75" customHeight="1">
      <c r="F10" s="5"/>
      <c r="G10" s="15"/>
    </row>
    <row r="11" spans="2:8" ht="16.5" customHeight="1" thickBot="1">
      <c r="B11" s="59" t="s">
        <v>17</v>
      </c>
      <c r="C11" s="60"/>
      <c r="D11" s="8" t="s">
        <v>5</v>
      </c>
      <c r="E11" s="9" t="s">
        <v>0</v>
      </c>
      <c r="F11" s="34" t="s">
        <v>9</v>
      </c>
      <c r="G11" s="18" t="s">
        <v>8</v>
      </c>
      <c r="H11" s="10" t="s">
        <v>10</v>
      </c>
    </row>
    <row r="12" spans="2:8" ht="16.5" customHeight="1" thickBot="1">
      <c r="B12" s="61"/>
      <c r="C12" s="62"/>
      <c r="D12" s="2"/>
      <c r="E12" s="1"/>
      <c r="F12" s="27">
        <f>D12*E12</f>
        <v>0</v>
      </c>
      <c r="G12" s="19">
        <f>5412*E12</f>
        <v>0</v>
      </c>
      <c r="H12" s="11">
        <f>MIN(F12:G12)</f>
        <v>0</v>
      </c>
    </row>
    <row r="13" spans="2:7" ht="3.75" customHeight="1">
      <c r="B13" s="30"/>
      <c r="C13" s="31"/>
      <c r="D13" s="20"/>
      <c r="E13" s="29"/>
      <c r="F13" s="35"/>
      <c r="G13" s="21"/>
    </row>
    <row r="14" spans="2:8" ht="16.5" customHeight="1" thickBot="1">
      <c r="B14" s="59" t="s">
        <v>2</v>
      </c>
      <c r="C14" s="60"/>
      <c r="D14" s="8" t="s">
        <v>5</v>
      </c>
      <c r="E14" s="9" t="s">
        <v>0</v>
      </c>
      <c r="F14" s="34" t="s">
        <v>9</v>
      </c>
      <c r="G14" s="18" t="s">
        <v>8</v>
      </c>
      <c r="H14" s="10" t="s">
        <v>10</v>
      </c>
    </row>
    <row r="15" spans="2:8" ht="16.5" customHeight="1" thickBot="1">
      <c r="B15" s="61"/>
      <c r="C15" s="62"/>
      <c r="D15" s="2"/>
      <c r="E15" s="1"/>
      <c r="F15" s="27">
        <f>D15*E15</f>
        <v>0</v>
      </c>
      <c r="G15" s="19">
        <f>5412*E15</f>
        <v>0</v>
      </c>
      <c r="H15" s="11">
        <f>MIN(F15:G15)</f>
        <v>0</v>
      </c>
    </row>
    <row r="16" spans="2:7" ht="3" customHeight="1">
      <c r="B16" s="30"/>
      <c r="C16" s="31"/>
      <c r="D16" s="14"/>
      <c r="F16" s="5"/>
      <c r="G16" s="16"/>
    </row>
    <row r="17" spans="2:9" ht="16.5" customHeight="1" thickBot="1">
      <c r="B17" s="59" t="s">
        <v>12</v>
      </c>
      <c r="C17" s="74"/>
      <c r="D17" s="8" t="s">
        <v>5</v>
      </c>
      <c r="E17" s="22" t="s">
        <v>0</v>
      </c>
      <c r="F17" s="34" t="s">
        <v>9</v>
      </c>
      <c r="G17" s="18" t="s">
        <v>8</v>
      </c>
      <c r="H17" s="10" t="s">
        <v>10</v>
      </c>
      <c r="I17" s="23"/>
    </row>
    <row r="18" spans="2:9" ht="16.5" customHeight="1" thickBot="1">
      <c r="B18" s="75"/>
      <c r="C18" s="76"/>
      <c r="D18" s="2"/>
      <c r="E18" s="3"/>
      <c r="F18" s="27">
        <f>D18*E18</f>
        <v>0</v>
      </c>
      <c r="G18" s="24">
        <f>IF(1000*E18&lt;=30000,1000*E18,30000)</f>
        <v>0</v>
      </c>
      <c r="H18" s="11">
        <f>MIN(F18:G18)</f>
        <v>0</v>
      </c>
      <c r="I18" s="25"/>
    </row>
    <row r="19" spans="2:8" ht="4.5" customHeight="1">
      <c r="B19" s="30"/>
      <c r="C19" s="31"/>
      <c r="D19" s="14"/>
      <c r="F19" s="5"/>
      <c r="H19" s="16"/>
    </row>
    <row r="20" spans="2:8" ht="16.5" customHeight="1" thickBot="1">
      <c r="B20" s="59" t="s">
        <v>13</v>
      </c>
      <c r="C20" s="74"/>
      <c r="D20" s="8" t="s">
        <v>3</v>
      </c>
      <c r="E20" s="22" t="s">
        <v>0</v>
      </c>
      <c r="F20" s="34" t="s">
        <v>9</v>
      </c>
      <c r="G20" s="18" t="s">
        <v>8</v>
      </c>
      <c r="H20" s="10" t="s">
        <v>10</v>
      </c>
    </row>
    <row r="21" spans="2:8" ht="16.5" customHeight="1" thickBot="1">
      <c r="B21" s="75"/>
      <c r="C21" s="76"/>
      <c r="D21" s="2"/>
      <c r="E21" s="3"/>
      <c r="F21" s="27">
        <f>D21*E21</f>
        <v>0</v>
      </c>
      <c r="G21" s="24">
        <f>IF(1000*E21&lt;=30000,1000*E21,30000)</f>
        <v>0</v>
      </c>
      <c r="H21" s="11">
        <f>MIN(F21:G21)</f>
        <v>0</v>
      </c>
    </row>
    <row r="22" spans="2:7" ht="3.75" customHeight="1">
      <c r="B22" s="30"/>
      <c r="C22" s="31"/>
      <c r="D22" s="14"/>
      <c r="F22" s="5"/>
      <c r="G22" s="16"/>
    </row>
    <row r="23" spans="2:8" ht="16.5" customHeight="1" thickBot="1">
      <c r="B23" s="59" t="s">
        <v>14</v>
      </c>
      <c r="C23" s="60"/>
      <c r="D23" s="8" t="s">
        <v>4</v>
      </c>
      <c r="E23" s="9" t="s">
        <v>0</v>
      </c>
      <c r="F23" s="33" t="s">
        <v>25</v>
      </c>
      <c r="G23" s="8" t="s">
        <v>8</v>
      </c>
      <c r="H23" s="10" t="s">
        <v>7</v>
      </c>
    </row>
    <row r="24" spans="2:8" ht="16.5" customHeight="1" thickBot="1">
      <c r="B24" s="75"/>
      <c r="C24" s="76"/>
      <c r="D24" s="2"/>
      <c r="E24" s="1"/>
      <c r="F24" s="27">
        <f>ROUNDDOWN(D24*E24*0.9,-2)</f>
        <v>0</v>
      </c>
      <c r="G24" s="28">
        <f>4500*E24</f>
        <v>0</v>
      </c>
      <c r="H24" s="11">
        <f>MIN(F24:G24)</f>
        <v>0</v>
      </c>
    </row>
    <row r="25" spans="2:7" ht="3" customHeight="1">
      <c r="B25" s="12"/>
      <c r="C25" s="15"/>
      <c r="D25" s="26"/>
      <c r="E25" s="15"/>
      <c r="F25" s="15"/>
      <c r="G25" s="21"/>
    </row>
    <row r="26" spans="2:8" ht="14.25" customHeight="1" thickBot="1">
      <c r="B26" s="49" t="s">
        <v>21</v>
      </c>
      <c r="C26" s="50"/>
      <c r="D26" s="79" t="s">
        <v>20</v>
      </c>
      <c r="E26" s="80"/>
      <c r="F26" s="83"/>
      <c r="G26" s="84"/>
      <c r="H26" s="42" t="s">
        <v>19</v>
      </c>
    </row>
    <row r="27" spans="2:8" ht="15.75" customHeight="1" thickBot="1">
      <c r="B27" s="51"/>
      <c r="C27" s="52"/>
      <c r="D27" s="81"/>
      <c r="E27" s="82"/>
      <c r="F27" s="85"/>
      <c r="G27" s="85"/>
      <c r="H27" s="41">
        <v>0</v>
      </c>
    </row>
    <row r="28" spans="2:8" ht="32.25" customHeight="1">
      <c r="B28" s="36"/>
      <c r="C28" s="36"/>
      <c r="D28" s="40"/>
      <c r="E28" s="37"/>
      <c r="F28" s="37"/>
      <c r="G28" s="38"/>
      <c r="H28" s="39"/>
    </row>
    <row r="29" spans="2:8" ht="32.25" customHeight="1">
      <c r="B29" s="36"/>
      <c r="C29" s="36"/>
      <c r="D29" s="40"/>
      <c r="E29" s="37"/>
      <c r="F29" s="37"/>
      <c r="G29" s="38"/>
      <c r="H29" s="39"/>
    </row>
    <row r="30" spans="2:7" ht="8.25" customHeight="1" thickBot="1">
      <c r="B30" s="12"/>
      <c r="C30" s="15"/>
      <c r="D30" s="26"/>
      <c r="E30" s="15"/>
      <c r="F30" s="15"/>
      <c r="G30" s="21"/>
    </row>
    <row r="31" spans="2:8" ht="24.75" customHeight="1" thickBot="1" thickTop="1">
      <c r="B31" s="4"/>
      <c r="D31" s="86" t="s">
        <v>22</v>
      </c>
      <c r="E31" s="87"/>
      <c r="F31" s="43"/>
      <c r="G31" s="44"/>
      <c r="H31" s="47" t="s">
        <v>23</v>
      </c>
    </row>
    <row r="32" spans="2:8" ht="32.25" customHeight="1" thickBot="1">
      <c r="B32" s="4"/>
      <c r="D32" s="77">
        <f>SUM(D5*E5+D8*E8+D9*E9+F12,F15,F18,F21,D24*E24,D27)</f>
        <v>0</v>
      </c>
      <c r="E32" s="78"/>
      <c r="F32" s="45"/>
      <c r="G32" s="46"/>
      <c r="H32" s="48">
        <f>SUM(H5,H8,H9,H12,H15,H18,H21,H24)</f>
        <v>0</v>
      </c>
    </row>
    <row r="34" ht="30" customHeight="1" thickBot="1"/>
    <row r="35" spans="6:7" ht="28.5" customHeight="1" thickBot="1">
      <c r="F35" s="86" t="s">
        <v>24</v>
      </c>
      <c r="G35" s="87"/>
    </row>
    <row r="36" spans="6:7" ht="21.75" thickBot="1">
      <c r="F36" s="77">
        <f>D32-H32</f>
        <v>0</v>
      </c>
      <c r="G36" s="78"/>
    </row>
  </sheetData>
  <sheetProtection selectLockedCells="1"/>
  <mergeCells count="19">
    <mergeCell ref="F36:G36"/>
    <mergeCell ref="D26:E26"/>
    <mergeCell ref="D27:E27"/>
    <mergeCell ref="F26:G27"/>
    <mergeCell ref="D31:E31"/>
    <mergeCell ref="D32:E32"/>
    <mergeCell ref="F35:G35"/>
    <mergeCell ref="F1:H2"/>
    <mergeCell ref="B1:E2"/>
    <mergeCell ref="B7:C7"/>
    <mergeCell ref="B17:C18"/>
    <mergeCell ref="B20:C21"/>
    <mergeCell ref="B23:C24"/>
    <mergeCell ref="B26:C27"/>
    <mergeCell ref="B8:C8"/>
    <mergeCell ref="B9:C9"/>
    <mergeCell ref="B4:C5"/>
    <mergeCell ref="B11:C12"/>
    <mergeCell ref="B14:C15"/>
  </mergeCells>
  <printOptions/>
  <pageMargins left="0" right="0" top="0" bottom="0" header="0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橿原市</dc:creator>
  <cp:keywords/>
  <dc:description/>
  <cp:lastModifiedBy>n02480</cp:lastModifiedBy>
  <cp:lastPrinted>2019-09-11T05:40:25Z</cp:lastPrinted>
  <dcterms:created xsi:type="dcterms:W3CDTF">2011-04-07T05:50:33Z</dcterms:created>
  <dcterms:modified xsi:type="dcterms:W3CDTF">2019-09-25T00:18:50Z</dcterms:modified>
  <cp:category/>
  <cp:version/>
  <cp:contentType/>
  <cp:contentStatus/>
</cp:coreProperties>
</file>